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quique 2" sheetId="1" r:id="rId4"/>
    <sheet state="visible" name="Recursos Humanos " sheetId="2" r:id="rId5"/>
  </sheets>
  <definedNames/>
  <calcPr/>
  <extLst>
    <ext uri="GoogleSheetsCustomDataVersion2">
      <go:sheetsCustomData xmlns:go="http://customooxmlschemas.google.com/" r:id="rId6" roundtripDataChecksum="LI18GbMROu9ZSMSvSFx8MCn32q38I4Eq0ffoLM4OY0k="/>
    </ext>
  </extLst>
</workbook>
</file>

<file path=xl/sharedStrings.xml><?xml version="1.0" encoding="utf-8"?>
<sst xmlns="http://schemas.openxmlformats.org/spreadsheetml/2006/main" count="138" uniqueCount="117">
  <si>
    <t>IV. DISTRIBUCIÓN PRESUPUESTARIA</t>
  </si>
  <si>
    <t>A continuación describa los ítems en los cuales distribuirá el monto a ejecutar para implementar la propuesta.</t>
  </si>
  <si>
    <r>
      <rPr>
        <rFont val="Century Gothic"/>
        <color theme="1"/>
        <sz val="11.0"/>
      </rPr>
      <t>Distribución presupuestaria, para</t>
    </r>
    <r>
      <rPr>
        <rFont val="Century Gothic"/>
        <b/>
        <i/>
        <color rgb="FF000000"/>
        <sz val="11.0"/>
      </rPr>
      <t xml:space="preserve"> propuestas sin línea Sociocomunitaria</t>
    </r>
  </si>
  <si>
    <t>CÓD. ÍTEMS</t>
  </si>
  <si>
    <t>ÍTEM</t>
  </si>
  <si>
    <t xml:space="preserve">PROPUESTA </t>
  </si>
  <si>
    <t>Gastos directos Usuarios  al menos 80% del proyecto</t>
  </si>
  <si>
    <t>Monto</t>
  </si>
  <si>
    <t>1.1.1.1</t>
  </si>
  <si>
    <t>Aporte al Usuario</t>
  </si>
  <si>
    <t>1.1.1.4</t>
  </si>
  <si>
    <t xml:space="preserve">Aporte Colación y Movilización </t>
  </si>
  <si>
    <t>1.2.1.1</t>
  </si>
  <si>
    <t>Coordinador</t>
  </si>
  <si>
    <t>1.2.1.3</t>
  </si>
  <si>
    <t>Monitores y Apoyos Psicosociales</t>
  </si>
  <si>
    <t>1.2.1.6</t>
  </si>
  <si>
    <t xml:space="preserve">Servicios Psicológicos/Psiquiátricos </t>
  </si>
  <si>
    <t>1.2.1.7</t>
  </si>
  <si>
    <t xml:space="preserve">Servicios Psicopedagógicos </t>
  </si>
  <si>
    <t>1.2.1.9</t>
  </si>
  <si>
    <t>Servicios Especializados</t>
  </si>
  <si>
    <t>1.2.1.10</t>
  </si>
  <si>
    <t>Expositor Talleres</t>
  </si>
  <si>
    <t>1.2.1.12</t>
  </si>
  <si>
    <t>Viáticos</t>
  </si>
  <si>
    <t>1.2.2.1</t>
  </si>
  <si>
    <t>Servicios Médicos</t>
  </si>
  <si>
    <t>1.2.2.2</t>
  </si>
  <si>
    <t>Servicios Dentales</t>
  </si>
  <si>
    <t>1.2.2.6</t>
  </si>
  <si>
    <t>Cuidado de Niños y Niñas de Beneficiarios</t>
  </si>
  <si>
    <t>1.2.2.7</t>
  </si>
  <si>
    <t>Movilización Usuarios</t>
  </si>
  <si>
    <t>1.2.2.8</t>
  </si>
  <si>
    <t>Colaciones para Usuarios</t>
  </si>
  <si>
    <t>1.3.1.1</t>
  </si>
  <si>
    <t>Material Didáctico y/o Educativo</t>
  </si>
  <si>
    <t>1.4.1.1</t>
  </si>
  <si>
    <t>Compra Equipos Informáticos</t>
  </si>
  <si>
    <t>1.4.1.5</t>
  </si>
  <si>
    <t>1.4.1.6</t>
  </si>
  <si>
    <t>Mobiliario y equipamiento infantil, didáctico y de estimulación</t>
  </si>
  <si>
    <t>1.4.1.9</t>
  </si>
  <si>
    <t>Mantención, Habilitación y Reparación del Recinto</t>
  </si>
  <si>
    <t>1.4.1.11</t>
  </si>
  <si>
    <t>Arriendo Oficina para Atención de Usuarios</t>
  </si>
  <si>
    <t>1.4.1.13</t>
  </si>
  <si>
    <t>Servicios Básicos</t>
  </si>
  <si>
    <t>1.4.2.4</t>
  </si>
  <si>
    <t>Colación Recursos Humanos</t>
  </si>
  <si>
    <t>1.4.2.5</t>
  </si>
  <si>
    <t>Movilización Equipo de Trabajo</t>
  </si>
  <si>
    <t>1.4.2.8</t>
  </si>
  <si>
    <t>Pequeñas Iniciativas Generadas por Niños y Niñas</t>
  </si>
  <si>
    <t>1.4.2.9</t>
  </si>
  <si>
    <t>Otros Gastos</t>
  </si>
  <si>
    <t>Gastos internos  como máximo al 20% del proyecto</t>
  </si>
  <si>
    <t>2.1.1.4</t>
  </si>
  <si>
    <t>Apoyo Administrativo</t>
  </si>
  <si>
    <t>2.1.1.5</t>
  </si>
  <si>
    <t>Servicios de Capacitación</t>
  </si>
  <si>
    <t>2.1.2.1</t>
  </si>
  <si>
    <t>Material de Oficina</t>
  </si>
  <si>
    <t>2.1.2.2</t>
  </si>
  <si>
    <t>Impresión, Fotocopias y Encuadernación</t>
  </si>
  <si>
    <t>2.1.2.3</t>
  </si>
  <si>
    <t>Materiales y útiles de aseo</t>
  </si>
  <si>
    <t>2.1.3.1</t>
  </si>
  <si>
    <t>Comunicación y Difusión</t>
  </si>
  <si>
    <t>2.1.3.6</t>
  </si>
  <si>
    <t>Mantención, habilitación y reparación de un recinto</t>
  </si>
  <si>
    <t>2.1.3.99</t>
  </si>
  <si>
    <t>En conclusión, y a modo de resumen, como representante legal manifiesto expresamente que el monto descrito en el cuadro anterior será gastado de la siguiente manera:</t>
  </si>
  <si>
    <t>Descripción</t>
  </si>
  <si>
    <t xml:space="preserve">
Monto
</t>
  </si>
  <si>
    <t xml:space="preserve">Monto Total Gasto Directo </t>
  </si>
  <si>
    <t>(Al menos 81%)</t>
  </si>
  <si>
    <t xml:space="preserve">Monto Total Gasto Interno  </t>
  </si>
  <si>
    <t xml:space="preserve">(Máximo de 19%)  </t>
  </si>
  <si>
    <t xml:space="preserve">      Total Presupuesto                   </t>
  </si>
  <si>
    <t>NOMBRE DE LA COMPAÑÍA</t>
  </si>
  <si>
    <t>IQUIQUE</t>
  </si>
  <si>
    <t xml:space="preserve">LINEA: </t>
  </si>
  <si>
    <t>PAC</t>
  </si>
  <si>
    <t xml:space="preserve">PLAZAS: </t>
  </si>
  <si>
    <t>PRESUPUESTO ANUAL:</t>
  </si>
  <si>
    <t>N°</t>
  </si>
  <si>
    <t>RECURSOS HUMANOS</t>
  </si>
  <si>
    <t>REMUNERACION MENSUAL</t>
  </si>
  <si>
    <t>Aporte Patronal</t>
  </si>
  <si>
    <t>APORTE ANUAL</t>
  </si>
  <si>
    <t>JORNADA</t>
  </si>
  <si>
    <t>ANUAL</t>
  </si>
  <si>
    <t>Completa</t>
  </si>
  <si>
    <t>Consejero 1</t>
  </si>
  <si>
    <t>Consejero 2</t>
  </si>
  <si>
    <t>Consejero 3</t>
  </si>
  <si>
    <t>Tutor 1</t>
  </si>
  <si>
    <t>Tutor 2</t>
  </si>
  <si>
    <t>Tutor 3</t>
  </si>
  <si>
    <t>Gestor de Redes</t>
  </si>
  <si>
    <t>Preparador laboral</t>
  </si>
  <si>
    <t>Apoyo Contable</t>
  </si>
  <si>
    <t>Parcial</t>
  </si>
  <si>
    <t>Personal Aseo</t>
  </si>
  <si>
    <t>TOTAL</t>
  </si>
  <si>
    <t>SUELDOS</t>
  </si>
  <si>
    <t>Total mes</t>
  </si>
  <si>
    <t>Total Anual</t>
  </si>
  <si>
    <t>Monitores y Apoyos Psicosociales1</t>
  </si>
  <si>
    <t>Monitores y Apoyos Psicosociales2</t>
  </si>
  <si>
    <t>Apoyo Administrativo/Secretaria/Aseo</t>
  </si>
  <si>
    <t>TOTALES</t>
  </si>
  <si>
    <t>ITEM</t>
  </si>
  <si>
    <t>MENSUAL</t>
  </si>
  <si>
    <t>ARRIENDO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</si>
</sst>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[$$-340A]* #,##0_ ;_ [$$-340A]* \-#,##0_ ;_ [$$-340A]* &quot;-&quot;??_ ;_ @_ "/>
    <numFmt numFmtId="165" formatCode="_-&quot;$&quot;* #,##0_-;\-&quot;$&quot;* #,##0_-;_-&quot;$&quot;* &quot;-&quot;_-;_-@"/>
    <numFmt numFmtId="166" formatCode="dddd"/>
    <numFmt numFmtId="167" formatCode="[$$]#,##0"/>
  </numFmts>
  <fonts count="21">
    <font>
      <sz val="11.0"/>
      <color theme="1"/>
      <name val="Calibri"/>
      <scheme val="minor"/>
    </font>
    <font>
      <sz val="11.0"/>
      <color theme="1"/>
      <name val="Century Gothic"/>
    </font>
    <font>
      <sz val="10.0"/>
      <color theme="1"/>
      <name val="Century Gothic"/>
    </font>
    <font>
      <b/>
      <sz val="11.0"/>
      <color theme="0"/>
      <name val="Century Gothic"/>
    </font>
    <font/>
    <font>
      <b/>
      <sz val="11.0"/>
      <color rgb="FF000000"/>
      <name val="Century Gothic"/>
    </font>
    <font>
      <b/>
      <sz val="11.0"/>
      <color theme="1"/>
      <name val="Century Gothic"/>
    </font>
    <font>
      <sz val="11.0"/>
      <color rgb="FF000000"/>
      <name val="Century Gothic"/>
    </font>
    <font>
      <b/>
      <sz val="17.0"/>
      <color rgb="FFFFFFFF"/>
      <name val="Calibri"/>
    </font>
    <font>
      <b/>
      <sz val="20.0"/>
      <color rgb="FFFFFFFF"/>
      <name val="Calibri"/>
    </font>
    <font>
      <sz val="11.0"/>
      <color rgb="FF000000"/>
      <name val="Calibri"/>
    </font>
    <font>
      <sz val="36.0"/>
      <color rgb="FF8496B0"/>
      <name val="Calibri"/>
    </font>
    <font>
      <b/>
      <sz val="20.0"/>
      <color rgb="FF7F7F7F"/>
      <name val="Calibri"/>
    </font>
    <font>
      <sz val="9.0"/>
      <color rgb="FF44546A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sz val="9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  <fill>
      <patternFill patternType="solid">
        <fgColor rgb="FF44546A"/>
        <bgColor rgb="FF44546A"/>
      </patternFill>
    </fill>
  </fills>
  <borders count="36">
    <border/>
    <border>
      <left style="thin">
        <color rgb="FF205867"/>
      </left>
      <top style="thin">
        <color rgb="FF205867"/>
      </top>
      <bottom style="thin">
        <color rgb="FF205867"/>
      </bottom>
    </border>
    <border>
      <top style="thin">
        <color rgb="FF205867"/>
      </top>
      <bottom style="thin">
        <color rgb="FF205867"/>
      </bottom>
    </border>
    <border>
      <right/>
      <top style="thin">
        <color rgb="FF205867"/>
      </top>
      <bottom style="thin">
        <color rgb="FF205867"/>
      </bottom>
    </border>
    <border>
      <left style="thin">
        <color rgb="FF205867"/>
      </left>
      <right style="thin">
        <color rgb="FF205867"/>
      </right>
      <top style="thin">
        <color rgb="FF205867"/>
      </top>
      <bottom style="thin">
        <color rgb="FF205867"/>
      </bottom>
    </border>
    <border>
      <right style="thin">
        <color rgb="FF205867"/>
      </right>
      <top style="thin">
        <color rgb="FF205867"/>
      </top>
      <bottom style="thin">
        <color rgb="FF205867"/>
      </bottom>
    </border>
    <border>
      <left style="thin">
        <color rgb="FF205867"/>
      </left>
      <right style="thin">
        <color rgb="FF205867"/>
      </right>
      <bottom style="thin">
        <color rgb="FF205867"/>
      </bottom>
    </border>
    <border>
      <left style="medium">
        <color rgb="FF205867"/>
      </left>
      <top style="medium">
        <color rgb="FF205867"/>
      </top>
      <bottom style="thin">
        <color rgb="FF205867"/>
      </bottom>
    </border>
    <border>
      <top style="medium">
        <color rgb="FF205867"/>
      </top>
      <bottom style="thin">
        <color rgb="FF205867"/>
      </bottom>
    </border>
    <border>
      <right style="thin">
        <color rgb="FF205867"/>
      </right>
      <top style="medium">
        <color rgb="FF205867"/>
      </top>
      <bottom style="thin">
        <color rgb="FF205867"/>
      </bottom>
    </border>
    <border>
      <left style="thin">
        <color rgb="FF205867"/>
      </left>
      <top style="medium">
        <color rgb="FF205867"/>
      </top>
      <bottom style="thin">
        <color rgb="FF205867"/>
      </bottom>
    </border>
    <border>
      <right style="medium">
        <color rgb="FF205867"/>
      </right>
      <top style="medium">
        <color rgb="FF205867"/>
      </top>
      <bottom style="thin">
        <color rgb="FF205867"/>
      </bottom>
    </border>
    <border>
      <left style="medium">
        <color rgb="FF205867"/>
      </left>
      <top style="thin">
        <color rgb="FF205867"/>
      </top>
    </border>
    <border>
      <top style="thin">
        <color rgb="FF205867"/>
      </top>
    </border>
    <border>
      <right style="thin">
        <color rgb="FF205867"/>
      </right>
      <top style="thin">
        <color rgb="FF205867"/>
      </top>
    </border>
    <border>
      <left style="thin">
        <color rgb="FF205867"/>
      </left>
      <top style="thin">
        <color rgb="FF205867"/>
      </top>
    </border>
    <border>
      <right style="medium">
        <color rgb="FF205867"/>
      </right>
      <top style="thin">
        <color rgb="FF205867"/>
      </top>
    </border>
    <border>
      <left style="medium">
        <color rgb="FF205867"/>
      </left>
      <bottom style="thin">
        <color rgb="FF205867"/>
      </bottom>
    </border>
    <border>
      <bottom style="thin">
        <color rgb="FF205867"/>
      </bottom>
    </border>
    <border>
      <right style="thin">
        <color rgb="FF205867"/>
      </right>
      <bottom style="thin">
        <color rgb="FF205867"/>
      </bottom>
    </border>
    <border>
      <left style="thin">
        <color rgb="FF205867"/>
      </left>
      <bottom style="thin">
        <color rgb="FF205867"/>
      </bottom>
    </border>
    <border>
      <right style="medium">
        <color rgb="FF205867"/>
      </right>
      <bottom style="thin">
        <color rgb="FF205867"/>
      </bottom>
    </border>
    <border>
      <left style="medium">
        <color rgb="FF205867"/>
      </left>
      <bottom style="medium">
        <color rgb="FF205867"/>
      </bottom>
    </border>
    <border>
      <bottom style="medium">
        <color rgb="FF205867"/>
      </bottom>
    </border>
    <border>
      <right style="thin">
        <color rgb="FF205867"/>
      </right>
      <bottom style="medium">
        <color rgb="FF205867"/>
      </bottom>
    </border>
    <border>
      <left style="thin">
        <color rgb="FF205867"/>
      </left>
      <bottom style="medium">
        <color rgb="FF205867"/>
      </bottom>
    </border>
    <border>
      <right style="medium">
        <color rgb="FF205867"/>
      </right>
      <bottom style="medium">
        <color rgb="FF205867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hair">
        <color rgb="FF000000"/>
      </bottom>
    </border>
    <border>
      <top style="hair">
        <color rgb="FF000000"/>
      </top>
    </border>
    <border>
      <left/>
      <right/>
      <top/>
      <bottom style="dotted">
        <color rgb="FFADB9CA"/>
      </bottom>
    </border>
    <border>
      <left style="thin">
        <color rgb="FFADB9CA"/>
      </left>
      <top style="dotted">
        <color rgb="FFADB9CA"/>
      </top>
      <bottom style="dotted">
        <color rgb="FFADB9CA"/>
      </bottom>
    </border>
    <border>
      <left style="thin">
        <color rgb="FFADB9CA"/>
      </left>
      <right style="thin">
        <color rgb="FFADB9CA"/>
      </right>
      <top style="dotted">
        <color rgb="FFADB9CA"/>
      </top>
      <bottom style="dotted">
        <color rgb="FFADB9CA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left"/>
    </xf>
    <xf borderId="4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5" fillId="0" fontId="4" numFmtId="0" xfId="0" applyBorder="1" applyFont="1"/>
    <xf borderId="4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3" fontId="6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right" vertical="center"/>
    </xf>
    <xf borderId="1" fillId="0" fontId="7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right" vertical="center"/>
    </xf>
    <xf borderId="0" fillId="0" fontId="1" numFmtId="164" xfId="0" applyFont="1" applyNumberFormat="1"/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4" fillId="0" fontId="7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left" shrinkToFit="0" vertical="center" wrapText="1"/>
    </xf>
    <xf borderId="7" fillId="3" fontId="6" numFmtId="0" xfId="0" applyAlignment="1" applyBorder="1" applyFont="1">
      <alignment horizontal="center" vertical="center"/>
    </xf>
    <xf borderId="8" fillId="0" fontId="4" numFmtId="0" xfId="0" applyBorder="1" applyFont="1"/>
    <xf borderId="9" fillId="0" fontId="4" numFmtId="0" xfId="0" applyBorder="1" applyFont="1"/>
    <xf borderId="10" fillId="3" fontId="6" numFmtId="0" xfId="0" applyAlignment="1" applyBorder="1" applyFont="1">
      <alignment horizontal="center" vertical="center"/>
    </xf>
    <xf borderId="11" fillId="0" fontId="4" numFmtId="0" xfId="0" applyBorder="1" applyFont="1"/>
    <xf borderId="12" fillId="0" fontId="1" numFmtId="0" xfId="0" applyAlignment="1" applyBorder="1" applyFont="1">
      <alignment horizontal="center" vertical="center"/>
    </xf>
    <xf borderId="13" fillId="0" fontId="4" numFmtId="0" xfId="0" applyBorder="1" applyFont="1"/>
    <xf borderId="14" fillId="0" fontId="4" numFmtId="0" xfId="0" applyBorder="1" applyFont="1"/>
    <xf borderId="15" fillId="0" fontId="6" numFmtId="165" xfId="0" applyAlignment="1" applyBorder="1" applyFont="1" applyNumberFormat="1">
      <alignment horizontal="left" vertical="center"/>
    </xf>
    <xf borderId="16" fillId="0" fontId="4" numFmtId="0" xfId="0" applyBorder="1" applyFont="1"/>
    <xf borderId="17" fillId="0" fontId="1" numFmtId="0" xfId="0" applyAlignment="1" applyBorder="1" applyFont="1">
      <alignment horizontal="center" vertical="center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12" fillId="0" fontId="1" numFmtId="0" xfId="0" applyAlignment="1" applyBorder="1" applyFont="1">
      <alignment horizontal="right" vertical="center"/>
    </xf>
    <xf borderId="22" fillId="0" fontId="1" numFmtId="9" xfId="0" applyAlignment="1" applyBorder="1" applyFont="1" applyNumberFormat="1">
      <alignment horizontal="center" vertical="center"/>
    </xf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4" fontId="8" numFmtId="0" xfId="0" applyAlignment="1" applyBorder="1" applyFill="1" applyFont="1">
      <alignment horizontal="left" vertical="center"/>
    </xf>
    <xf borderId="28" fillId="5" fontId="9" numFmtId="0" xfId="0" applyAlignment="1" applyBorder="1" applyFill="1" applyFont="1">
      <alignment horizontal="center" readingOrder="0" vertical="center"/>
    </xf>
    <xf borderId="29" fillId="0" fontId="4" numFmtId="0" xfId="0" applyBorder="1" applyFont="1"/>
    <xf borderId="30" fillId="0" fontId="4" numFmtId="0" xfId="0" applyBorder="1" applyFont="1"/>
    <xf borderId="0" fillId="0" fontId="10" numFmtId="0" xfId="0" applyFont="1"/>
    <xf borderId="0" fillId="0" fontId="11" numFmtId="0" xfId="0" applyFont="1"/>
    <xf borderId="31" fillId="0" fontId="12" numFmtId="0" xfId="0" applyAlignment="1" applyBorder="1" applyFont="1">
      <alignment horizontal="center" vertical="center"/>
    </xf>
    <xf borderId="31" fillId="0" fontId="4" numFmtId="0" xfId="0" applyBorder="1" applyFont="1"/>
    <xf borderId="31" fillId="0" fontId="10" numFmtId="0" xfId="0" applyBorder="1" applyFont="1"/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right" vertical="center"/>
    </xf>
    <xf borderId="0" fillId="0" fontId="15" numFmtId="164" xfId="0" applyAlignment="1" applyFont="1" applyNumberFormat="1">
      <alignment horizontal="left" vertical="center"/>
    </xf>
    <xf borderId="32" fillId="0" fontId="10" numFmtId="0" xfId="0" applyBorder="1" applyFont="1"/>
    <xf borderId="32" fillId="0" fontId="14" numFmtId="0" xfId="0" applyAlignment="1" applyBorder="1" applyFont="1">
      <alignment horizontal="left" vertical="center"/>
    </xf>
    <xf borderId="32" fillId="0" fontId="15" numFmtId="164" xfId="0" applyAlignment="1" applyBorder="1" applyFont="1" applyNumberFormat="1">
      <alignment horizontal="left" vertical="center"/>
    </xf>
    <xf borderId="32" fillId="0" fontId="13" numFmtId="0" xfId="0" applyAlignment="1" applyBorder="1" applyFont="1">
      <alignment vertical="center"/>
    </xf>
    <xf borderId="0" fillId="0" fontId="14" numFmtId="164" xfId="0" applyAlignment="1" applyFont="1" applyNumberFormat="1">
      <alignment vertical="center"/>
    </xf>
    <xf borderId="33" fillId="5" fontId="16" numFmtId="166" xfId="0" applyAlignment="1" applyBorder="1" applyFont="1" applyNumberFormat="1">
      <alignment horizontal="center" vertical="center"/>
    </xf>
    <xf borderId="33" fillId="5" fontId="16" numFmtId="0" xfId="0" applyAlignment="1" applyBorder="1" applyFont="1">
      <alignment horizontal="center" vertical="center"/>
    </xf>
    <xf borderId="33" fillId="5" fontId="16" numFmtId="0" xfId="0" applyAlignment="1" applyBorder="1" applyFont="1">
      <alignment horizontal="center" shrinkToFit="0" vertical="center" wrapText="1"/>
    </xf>
    <xf borderId="0" fillId="0" fontId="17" numFmtId="0" xfId="0" applyFont="1"/>
    <xf borderId="0" fillId="0" fontId="18" numFmtId="0" xfId="0" applyAlignment="1" applyFont="1">
      <alignment vertical="center"/>
    </xf>
    <xf borderId="34" fillId="0" fontId="19" numFmtId="0" xfId="0" applyAlignment="1" applyBorder="1" applyFont="1">
      <alignment horizontal="center"/>
    </xf>
    <xf borderId="34" fillId="0" fontId="19" numFmtId="164" xfId="0" applyBorder="1" applyFont="1" applyNumberFormat="1"/>
    <xf borderId="35" fillId="0" fontId="19" numFmtId="164" xfId="0" applyBorder="1" applyFont="1" applyNumberFormat="1"/>
    <xf borderId="35" fillId="0" fontId="19" numFmtId="167" xfId="0" applyAlignment="1" applyBorder="1" applyFont="1" applyNumberFormat="1">
      <alignment horizontal="center"/>
    </xf>
    <xf borderId="35" fillId="0" fontId="19" numFmtId="0" xfId="0" applyAlignment="1" applyBorder="1" applyFont="1">
      <alignment horizontal="center"/>
    </xf>
    <xf borderId="0" fillId="0" fontId="19" numFmtId="0" xfId="0" applyAlignment="1" applyFont="1">
      <alignment horizontal="center"/>
    </xf>
    <xf borderId="33" fillId="5" fontId="16" numFmtId="166" xfId="0" applyAlignment="1" applyBorder="1" applyFont="1" applyNumberFormat="1">
      <alignment horizontal="right" vertical="center"/>
    </xf>
    <xf borderId="33" fillId="5" fontId="16" numFmtId="164" xfId="0" applyAlignment="1" applyBorder="1" applyFont="1" applyNumberFormat="1">
      <alignment horizontal="right" vertical="center"/>
    </xf>
    <xf borderId="0" fillId="0" fontId="20" numFmtId="0" xfId="0" applyAlignment="1" applyFont="1">
      <alignment horizontal="right" vertical="center"/>
    </xf>
    <xf borderId="0" fillId="0" fontId="20" numFmtId="167" xfId="0" applyAlignment="1" applyFont="1" applyNumberFormat="1">
      <alignment horizontal="right" vertical="center"/>
    </xf>
    <xf borderId="0" fillId="0" fontId="20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6.43"/>
    <col customWidth="1" min="3" max="12" width="11.43"/>
    <col customWidth="1" min="13" max="13" width="14.43"/>
    <col customWidth="1" min="14" max="14" width="11.43"/>
    <col customWidth="1" min="15" max="15" width="5.86"/>
    <col customWidth="1" min="16" max="16" width="20.14"/>
    <col customWidth="1" min="17" max="17" width="19.86"/>
    <col customWidth="1" min="18" max="26" width="10.0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6" t="s">
        <v>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7" t="s">
        <v>3</v>
      </c>
      <c r="C6" s="8" t="s">
        <v>4</v>
      </c>
      <c r="D6" s="4"/>
      <c r="E6" s="4"/>
      <c r="F6" s="4"/>
      <c r="G6" s="4"/>
      <c r="H6" s="4"/>
      <c r="I6" s="4"/>
      <c r="J6" s="4"/>
      <c r="K6" s="4"/>
      <c r="L6" s="9"/>
      <c r="M6" s="8" t="s">
        <v>5</v>
      </c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0">
        <v>1.0</v>
      </c>
      <c r="C7" s="11" t="s">
        <v>6</v>
      </c>
      <c r="D7" s="4"/>
      <c r="E7" s="4"/>
      <c r="F7" s="4"/>
      <c r="G7" s="4"/>
      <c r="H7" s="4"/>
      <c r="I7" s="4"/>
      <c r="J7" s="4"/>
      <c r="K7" s="4"/>
      <c r="L7" s="9"/>
      <c r="M7" s="12" t="s">
        <v>7</v>
      </c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3" t="s">
        <v>8</v>
      </c>
      <c r="C8" s="14" t="s">
        <v>9</v>
      </c>
      <c r="D8" s="4"/>
      <c r="E8" s="4"/>
      <c r="F8" s="4"/>
      <c r="G8" s="4"/>
      <c r="H8" s="4"/>
      <c r="I8" s="4"/>
      <c r="J8" s="4"/>
      <c r="K8" s="4"/>
      <c r="L8" s="9"/>
      <c r="M8" s="15">
        <v>600000.0</v>
      </c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3" t="s">
        <v>10</v>
      </c>
      <c r="C9" s="14" t="s">
        <v>11</v>
      </c>
      <c r="D9" s="4"/>
      <c r="E9" s="4"/>
      <c r="F9" s="4"/>
      <c r="G9" s="4"/>
      <c r="H9" s="4"/>
      <c r="I9" s="4"/>
      <c r="J9" s="4"/>
      <c r="K9" s="4"/>
      <c r="L9" s="9"/>
      <c r="M9" s="15">
        <v>800000.0</v>
      </c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6" t="s">
        <v>12</v>
      </c>
      <c r="C10" s="14" t="s">
        <v>13</v>
      </c>
      <c r="D10" s="4"/>
      <c r="E10" s="4"/>
      <c r="F10" s="4"/>
      <c r="G10" s="4"/>
      <c r="H10" s="4"/>
      <c r="I10" s="4"/>
      <c r="J10" s="4"/>
      <c r="K10" s="4"/>
      <c r="L10" s="9"/>
      <c r="M10" s="15">
        <v>2.7984E7</v>
      </c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6" t="s">
        <v>14</v>
      </c>
      <c r="C11" s="14" t="s">
        <v>15</v>
      </c>
      <c r="D11" s="4"/>
      <c r="E11" s="4"/>
      <c r="F11" s="4"/>
      <c r="G11" s="4"/>
      <c r="H11" s="4"/>
      <c r="I11" s="4"/>
      <c r="J11" s="4"/>
      <c r="K11" s="4"/>
      <c r="L11" s="9"/>
      <c r="M11" s="15">
        <v>1.70335186E8</v>
      </c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6" t="s">
        <v>16</v>
      </c>
      <c r="C12" s="14" t="s">
        <v>17</v>
      </c>
      <c r="D12" s="4"/>
      <c r="E12" s="4"/>
      <c r="F12" s="4"/>
      <c r="G12" s="4"/>
      <c r="H12" s="4"/>
      <c r="I12" s="4"/>
      <c r="J12" s="4"/>
      <c r="K12" s="4"/>
      <c r="L12" s="9"/>
      <c r="M12" s="15">
        <v>100000.0</v>
      </c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6" t="s">
        <v>18</v>
      </c>
      <c r="C13" s="14" t="s">
        <v>19</v>
      </c>
      <c r="D13" s="4"/>
      <c r="E13" s="4"/>
      <c r="F13" s="4"/>
      <c r="G13" s="4"/>
      <c r="H13" s="4"/>
      <c r="I13" s="4"/>
      <c r="J13" s="4"/>
      <c r="K13" s="4"/>
      <c r="L13" s="9"/>
      <c r="M13" s="15">
        <v>100000.0</v>
      </c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6" t="s">
        <v>20</v>
      </c>
      <c r="C14" s="14" t="s">
        <v>21</v>
      </c>
      <c r="D14" s="4"/>
      <c r="E14" s="4"/>
      <c r="F14" s="4"/>
      <c r="G14" s="4"/>
      <c r="H14" s="4"/>
      <c r="I14" s="4"/>
      <c r="J14" s="4"/>
      <c r="K14" s="4"/>
      <c r="L14" s="9"/>
      <c r="M14" s="15">
        <v>100000.0</v>
      </c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6" t="s">
        <v>22</v>
      </c>
      <c r="C15" s="14" t="s">
        <v>23</v>
      </c>
      <c r="D15" s="4"/>
      <c r="E15" s="4"/>
      <c r="F15" s="4"/>
      <c r="G15" s="4"/>
      <c r="H15" s="4"/>
      <c r="I15" s="4"/>
      <c r="J15" s="4"/>
      <c r="K15" s="4"/>
      <c r="L15" s="9"/>
      <c r="M15" s="15">
        <v>150000.0</v>
      </c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6" t="s">
        <v>24</v>
      </c>
      <c r="C16" s="14" t="s">
        <v>25</v>
      </c>
      <c r="D16" s="4"/>
      <c r="E16" s="4"/>
      <c r="F16" s="4"/>
      <c r="G16" s="4"/>
      <c r="H16" s="4"/>
      <c r="I16" s="4"/>
      <c r="J16" s="4"/>
      <c r="K16" s="4"/>
      <c r="L16" s="9"/>
      <c r="M16" s="15">
        <v>100000.0</v>
      </c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6" t="s">
        <v>26</v>
      </c>
      <c r="C17" s="14" t="s">
        <v>27</v>
      </c>
      <c r="D17" s="4"/>
      <c r="E17" s="4"/>
      <c r="F17" s="4"/>
      <c r="G17" s="4"/>
      <c r="H17" s="4"/>
      <c r="I17" s="4"/>
      <c r="J17" s="4"/>
      <c r="K17" s="4"/>
      <c r="L17" s="9"/>
      <c r="M17" s="15">
        <v>150000.0</v>
      </c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6" t="s">
        <v>28</v>
      </c>
      <c r="C18" s="14" t="s">
        <v>29</v>
      </c>
      <c r="D18" s="4"/>
      <c r="E18" s="4"/>
      <c r="F18" s="4"/>
      <c r="G18" s="4"/>
      <c r="H18" s="4"/>
      <c r="I18" s="4"/>
      <c r="J18" s="4"/>
      <c r="K18" s="4"/>
      <c r="L18" s="9"/>
      <c r="M18" s="15">
        <v>300000.0</v>
      </c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6" t="s">
        <v>30</v>
      </c>
      <c r="C19" s="14" t="s">
        <v>31</v>
      </c>
      <c r="D19" s="4"/>
      <c r="E19" s="4"/>
      <c r="F19" s="4"/>
      <c r="G19" s="4"/>
      <c r="H19" s="4"/>
      <c r="I19" s="4"/>
      <c r="J19" s="4"/>
      <c r="K19" s="4"/>
      <c r="L19" s="9"/>
      <c r="M19" s="15">
        <v>100000.0</v>
      </c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6" t="s">
        <v>32</v>
      </c>
      <c r="C20" s="14" t="s">
        <v>33</v>
      </c>
      <c r="D20" s="4"/>
      <c r="E20" s="4"/>
      <c r="F20" s="4"/>
      <c r="G20" s="4"/>
      <c r="H20" s="4"/>
      <c r="I20" s="4"/>
      <c r="J20" s="4"/>
      <c r="K20" s="4"/>
      <c r="L20" s="9"/>
      <c r="M20" s="15">
        <v>700000.0</v>
      </c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6" t="s">
        <v>34</v>
      </c>
      <c r="C21" s="14" t="s">
        <v>35</v>
      </c>
      <c r="D21" s="4"/>
      <c r="E21" s="4"/>
      <c r="F21" s="4"/>
      <c r="G21" s="4"/>
      <c r="H21" s="4"/>
      <c r="I21" s="4"/>
      <c r="J21" s="4"/>
      <c r="K21" s="4"/>
      <c r="L21" s="9"/>
      <c r="M21" s="15">
        <v>800000.0</v>
      </c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6" t="s">
        <v>36</v>
      </c>
      <c r="C22" s="14" t="s">
        <v>37</v>
      </c>
      <c r="D22" s="4"/>
      <c r="E22" s="4"/>
      <c r="F22" s="4"/>
      <c r="G22" s="4"/>
      <c r="H22" s="4"/>
      <c r="I22" s="4"/>
      <c r="J22" s="4"/>
      <c r="K22" s="4"/>
      <c r="L22" s="9"/>
      <c r="M22" s="15">
        <v>800000.0</v>
      </c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6" t="s">
        <v>38</v>
      </c>
      <c r="C23" s="14" t="s">
        <v>39</v>
      </c>
      <c r="D23" s="4"/>
      <c r="E23" s="4"/>
      <c r="F23" s="4"/>
      <c r="G23" s="4"/>
      <c r="H23" s="4"/>
      <c r="I23" s="4"/>
      <c r="J23" s="4"/>
      <c r="K23" s="4"/>
      <c r="L23" s="9"/>
      <c r="M23" s="15">
        <v>3000000.0</v>
      </c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6" t="s">
        <v>40</v>
      </c>
      <c r="C24" s="14" t="s">
        <v>37</v>
      </c>
      <c r="D24" s="4"/>
      <c r="E24" s="4"/>
      <c r="F24" s="4"/>
      <c r="G24" s="4"/>
      <c r="H24" s="4"/>
      <c r="I24" s="4"/>
      <c r="J24" s="4"/>
      <c r="K24" s="4"/>
      <c r="L24" s="9"/>
      <c r="M24" s="15">
        <v>500000.0</v>
      </c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6" t="s">
        <v>41</v>
      </c>
      <c r="C25" s="14" t="s">
        <v>42</v>
      </c>
      <c r="D25" s="4"/>
      <c r="E25" s="4"/>
      <c r="F25" s="4"/>
      <c r="G25" s="4"/>
      <c r="H25" s="4"/>
      <c r="I25" s="4"/>
      <c r="J25" s="4"/>
      <c r="K25" s="4"/>
      <c r="L25" s="9"/>
      <c r="M25" s="15">
        <v>800000.0</v>
      </c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6" t="s">
        <v>43</v>
      </c>
      <c r="C26" s="14" t="s">
        <v>44</v>
      </c>
      <c r="D26" s="4"/>
      <c r="E26" s="4"/>
      <c r="F26" s="4"/>
      <c r="G26" s="4"/>
      <c r="H26" s="4"/>
      <c r="I26" s="4"/>
      <c r="J26" s="4"/>
      <c r="K26" s="4"/>
      <c r="L26" s="9"/>
      <c r="M26" s="15">
        <v>100000.0</v>
      </c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6" t="s">
        <v>45</v>
      </c>
      <c r="C27" s="14" t="s">
        <v>46</v>
      </c>
      <c r="D27" s="4"/>
      <c r="E27" s="4"/>
      <c r="F27" s="4"/>
      <c r="G27" s="4"/>
      <c r="H27" s="4"/>
      <c r="I27" s="4"/>
      <c r="J27" s="4"/>
      <c r="K27" s="4"/>
      <c r="L27" s="9"/>
      <c r="M27" s="15">
        <v>2.4E7</v>
      </c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6" t="s">
        <v>47</v>
      </c>
      <c r="C28" s="14" t="s">
        <v>48</v>
      </c>
      <c r="D28" s="4"/>
      <c r="E28" s="4"/>
      <c r="F28" s="4"/>
      <c r="G28" s="4"/>
      <c r="H28" s="4"/>
      <c r="I28" s="4"/>
      <c r="J28" s="4"/>
      <c r="K28" s="4"/>
      <c r="L28" s="9"/>
      <c r="M28" s="15">
        <v>1800000.0</v>
      </c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6" t="s">
        <v>49</v>
      </c>
      <c r="C29" s="14" t="s">
        <v>50</v>
      </c>
      <c r="D29" s="4"/>
      <c r="E29" s="4"/>
      <c r="F29" s="4"/>
      <c r="G29" s="4"/>
      <c r="H29" s="4"/>
      <c r="I29" s="4"/>
      <c r="J29" s="4"/>
      <c r="K29" s="4"/>
      <c r="L29" s="9"/>
      <c r="M29" s="15">
        <v>2000000.0</v>
      </c>
      <c r="N29" s="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6" t="s">
        <v>51</v>
      </c>
      <c r="C30" s="14" t="s">
        <v>52</v>
      </c>
      <c r="D30" s="4"/>
      <c r="E30" s="4"/>
      <c r="F30" s="4"/>
      <c r="G30" s="4"/>
      <c r="H30" s="4"/>
      <c r="I30" s="4"/>
      <c r="J30" s="4"/>
      <c r="K30" s="4"/>
      <c r="L30" s="9"/>
      <c r="M30" s="15">
        <v>7137814.0</v>
      </c>
      <c r="N30" s="9"/>
      <c r="O30" s="1"/>
      <c r="P30" s="17">
        <v>2.997E8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6" t="s">
        <v>53</v>
      </c>
      <c r="C31" s="14" t="s">
        <v>54</v>
      </c>
      <c r="D31" s="4"/>
      <c r="E31" s="4"/>
      <c r="F31" s="4"/>
      <c r="G31" s="4"/>
      <c r="H31" s="4"/>
      <c r="I31" s="4"/>
      <c r="J31" s="4"/>
      <c r="K31" s="4"/>
      <c r="L31" s="9"/>
      <c r="M31" s="15">
        <v>200000.0</v>
      </c>
      <c r="N31" s="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6" t="s">
        <v>55</v>
      </c>
      <c r="C32" s="14" t="s">
        <v>56</v>
      </c>
      <c r="D32" s="4"/>
      <c r="E32" s="4"/>
      <c r="F32" s="4"/>
      <c r="G32" s="4"/>
      <c r="H32" s="4"/>
      <c r="I32" s="4"/>
      <c r="J32" s="4"/>
      <c r="K32" s="4"/>
      <c r="L32" s="9"/>
      <c r="M32" s="15">
        <v>100000.0</v>
      </c>
      <c r="N32" s="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6"/>
      <c r="C33" s="14"/>
      <c r="D33" s="4"/>
      <c r="E33" s="4"/>
      <c r="F33" s="4"/>
      <c r="G33" s="4"/>
      <c r="H33" s="4"/>
      <c r="I33" s="4"/>
      <c r="J33" s="4"/>
      <c r="K33" s="4"/>
      <c r="L33" s="9"/>
      <c r="M33" s="15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>
        <f>SUM(M8:N33)</f>
        <v>242757000</v>
      </c>
      <c r="N34" s="18"/>
      <c r="O34" s="1"/>
      <c r="P34" s="17">
        <f>M34+M46</f>
        <v>299700000</v>
      </c>
      <c r="Q34" s="17">
        <f>P30-P34</f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7" t="s">
        <v>3</v>
      </c>
      <c r="C36" s="8" t="s">
        <v>4</v>
      </c>
      <c r="D36" s="4"/>
      <c r="E36" s="4"/>
      <c r="F36" s="4"/>
      <c r="G36" s="4"/>
      <c r="H36" s="4"/>
      <c r="I36" s="4"/>
      <c r="J36" s="4"/>
      <c r="K36" s="4"/>
      <c r="L36" s="9"/>
      <c r="M36" s="8" t="s">
        <v>5</v>
      </c>
      <c r="N36" s="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0">
        <v>2.0</v>
      </c>
      <c r="C37" s="11" t="s">
        <v>57</v>
      </c>
      <c r="D37" s="4"/>
      <c r="E37" s="4"/>
      <c r="F37" s="4"/>
      <c r="G37" s="4"/>
      <c r="H37" s="4"/>
      <c r="I37" s="4"/>
      <c r="J37" s="4"/>
      <c r="K37" s="4"/>
      <c r="L37" s="9"/>
      <c r="M37" s="12" t="s">
        <v>7</v>
      </c>
      <c r="N37" s="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20" t="s">
        <v>58</v>
      </c>
      <c r="C38" s="14" t="s">
        <v>59</v>
      </c>
      <c r="D38" s="4"/>
      <c r="E38" s="4"/>
      <c r="F38" s="4"/>
      <c r="G38" s="4"/>
      <c r="H38" s="4"/>
      <c r="I38" s="4"/>
      <c r="J38" s="4"/>
      <c r="K38" s="4"/>
      <c r="L38" s="9"/>
      <c r="M38" s="21">
        <f>'Recursos Humanos '!E28</f>
        <v>48024000</v>
      </c>
      <c r="N38" s="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20" t="s">
        <v>60</v>
      </c>
      <c r="C39" s="14" t="s">
        <v>61</v>
      </c>
      <c r="D39" s="4"/>
      <c r="E39" s="4"/>
      <c r="F39" s="4"/>
      <c r="G39" s="4"/>
      <c r="H39" s="4"/>
      <c r="I39" s="4"/>
      <c r="J39" s="4"/>
      <c r="K39" s="4"/>
      <c r="L39" s="9"/>
      <c r="M39" s="21">
        <v>1500000.0</v>
      </c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20" t="s">
        <v>62</v>
      </c>
      <c r="C40" s="14" t="s">
        <v>63</v>
      </c>
      <c r="D40" s="4"/>
      <c r="E40" s="4"/>
      <c r="F40" s="4"/>
      <c r="G40" s="4"/>
      <c r="H40" s="4"/>
      <c r="I40" s="4"/>
      <c r="J40" s="4"/>
      <c r="K40" s="4"/>
      <c r="L40" s="9"/>
      <c r="M40" s="21">
        <v>2500000.0</v>
      </c>
      <c r="N40" s="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20" t="s">
        <v>64</v>
      </c>
      <c r="C41" s="14" t="s">
        <v>65</v>
      </c>
      <c r="D41" s="4"/>
      <c r="E41" s="4"/>
      <c r="F41" s="4"/>
      <c r="G41" s="4"/>
      <c r="H41" s="4"/>
      <c r="I41" s="4"/>
      <c r="J41" s="4"/>
      <c r="K41" s="4"/>
      <c r="L41" s="9"/>
      <c r="M41" s="21">
        <v>819000.0</v>
      </c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20" t="s">
        <v>66</v>
      </c>
      <c r="C42" s="14" t="s">
        <v>67</v>
      </c>
      <c r="D42" s="4"/>
      <c r="E42" s="4"/>
      <c r="F42" s="4"/>
      <c r="G42" s="4"/>
      <c r="H42" s="4"/>
      <c r="I42" s="4"/>
      <c r="J42" s="4"/>
      <c r="K42" s="4"/>
      <c r="L42" s="9"/>
      <c r="M42" s="21">
        <v>2000000.0</v>
      </c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20" t="s">
        <v>68</v>
      </c>
      <c r="C43" s="14" t="s">
        <v>69</v>
      </c>
      <c r="D43" s="4"/>
      <c r="E43" s="4"/>
      <c r="F43" s="4"/>
      <c r="G43" s="4"/>
      <c r="H43" s="4"/>
      <c r="I43" s="4"/>
      <c r="J43" s="4"/>
      <c r="K43" s="4"/>
      <c r="L43" s="9"/>
      <c r="M43" s="21">
        <v>500000.0</v>
      </c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20" t="s">
        <v>70</v>
      </c>
      <c r="C44" s="14" t="s">
        <v>71</v>
      </c>
      <c r="D44" s="4"/>
      <c r="E44" s="4"/>
      <c r="F44" s="4"/>
      <c r="G44" s="4"/>
      <c r="H44" s="4"/>
      <c r="I44" s="4"/>
      <c r="J44" s="4"/>
      <c r="K44" s="4"/>
      <c r="L44" s="9"/>
      <c r="M44" s="21">
        <v>800000.0</v>
      </c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20" t="s">
        <v>72</v>
      </c>
      <c r="C45" s="14" t="s">
        <v>56</v>
      </c>
      <c r="D45" s="4"/>
      <c r="E45" s="4"/>
      <c r="F45" s="4"/>
      <c r="G45" s="4"/>
      <c r="H45" s="4"/>
      <c r="I45" s="4"/>
      <c r="J45" s="4"/>
      <c r="K45" s="4"/>
      <c r="L45" s="9"/>
      <c r="M45" s="21">
        <v>800000.0</v>
      </c>
      <c r="N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7">
        <f>SUM(M38:N45)</f>
        <v>56943000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0.75" customHeight="1">
      <c r="A48" s="1"/>
      <c r="B48" s="22" t="s">
        <v>73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3.0" customHeight="1">
      <c r="A50" s="1"/>
      <c r="B50" s="1"/>
      <c r="C50" s="1"/>
      <c r="D50" s="1"/>
      <c r="E50" s="23" t="s">
        <v>74</v>
      </c>
      <c r="F50" s="24"/>
      <c r="G50" s="25"/>
      <c r="H50" s="26" t="s">
        <v>75</v>
      </c>
      <c r="I50" s="24"/>
      <c r="J50" s="24"/>
      <c r="K50" s="2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0.25" customHeight="1">
      <c r="A51" s="1"/>
      <c r="B51" s="1"/>
      <c r="C51" s="1"/>
      <c r="D51" s="1"/>
      <c r="E51" s="28" t="s">
        <v>76</v>
      </c>
      <c r="F51" s="29"/>
      <c r="G51" s="30"/>
      <c r="H51" s="31">
        <f>H55*81%</f>
        <v>242757000</v>
      </c>
      <c r="I51" s="29"/>
      <c r="J51" s="29"/>
      <c r="K51" s="3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0.25" customHeight="1">
      <c r="A52" s="1"/>
      <c r="B52" s="1"/>
      <c r="C52" s="1"/>
      <c r="D52" s="1"/>
      <c r="E52" s="33" t="s">
        <v>77</v>
      </c>
      <c r="F52" s="34"/>
      <c r="G52" s="35"/>
      <c r="H52" s="36"/>
      <c r="I52" s="34"/>
      <c r="J52" s="34"/>
      <c r="K52" s="3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0.25" customHeight="1">
      <c r="A53" s="1"/>
      <c r="B53" s="1"/>
      <c r="C53" s="1"/>
      <c r="D53" s="1"/>
      <c r="E53" s="28" t="s">
        <v>78</v>
      </c>
      <c r="F53" s="29"/>
      <c r="G53" s="30"/>
      <c r="H53" s="31">
        <f>H55*19%</f>
        <v>56943000</v>
      </c>
      <c r="I53" s="29"/>
      <c r="J53" s="29"/>
      <c r="K53" s="3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0.25" customHeight="1">
      <c r="A54" s="1"/>
      <c r="B54" s="1"/>
      <c r="C54" s="1"/>
      <c r="D54" s="1"/>
      <c r="E54" s="33" t="s">
        <v>79</v>
      </c>
      <c r="F54" s="34"/>
      <c r="G54" s="35"/>
      <c r="H54" s="36"/>
      <c r="I54" s="34"/>
      <c r="J54" s="34"/>
      <c r="K54" s="3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0.25" customHeight="1">
      <c r="A55" s="1"/>
      <c r="B55" s="1"/>
      <c r="C55" s="1"/>
      <c r="D55" s="1"/>
      <c r="E55" s="38" t="s">
        <v>80</v>
      </c>
      <c r="F55" s="29"/>
      <c r="G55" s="30"/>
      <c r="H55" s="31">
        <v>2.997E8</v>
      </c>
      <c r="I55" s="29"/>
      <c r="J55" s="29"/>
      <c r="K55" s="3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0.25" customHeight="1">
      <c r="A56" s="1"/>
      <c r="B56" s="1"/>
      <c r="C56" s="1"/>
      <c r="D56" s="1"/>
      <c r="E56" s="39">
        <v>1.0</v>
      </c>
      <c r="F56" s="40"/>
      <c r="G56" s="41"/>
      <c r="H56" s="42"/>
      <c r="I56" s="40"/>
      <c r="J56" s="40"/>
      <c r="K56" s="4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C26:L26"/>
    <mergeCell ref="M26:N26"/>
    <mergeCell ref="C27:L27"/>
    <mergeCell ref="M27:N27"/>
    <mergeCell ref="C28:L28"/>
    <mergeCell ref="M28:N28"/>
    <mergeCell ref="M29:N29"/>
    <mergeCell ref="C29:L29"/>
    <mergeCell ref="C30:L30"/>
    <mergeCell ref="M30:N30"/>
    <mergeCell ref="C31:L31"/>
    <mergeCell ref="M31:N31"/>
    <mergeCell ref="C32:L32"/>
    <mergeCell ref="M32:N32"/>
    <mergeCell ref="C33:L33"/>
    <mergeCell ref="M33:N33"/>
    <mergeCell ref="C36:L36"/>
    <mergeCell ref="M36:N36"/>
    <mergeCell ref="C37:L37"/>
    <mergeCell ref="M37:N37"/>
    <mergeCell ref="M38:N38"/>
    <mergeCell ref="C38:L38"/>
    <mergeCell ref="C39:L39"/>
    <mergeCell ref="M39:N39"/>
    <mergeCell ref="C40:L40"/>
    <mergeCell ref="M40:N40"/>
    <mergeCell ref="C41:L41"/>
    <mergeCell ref="M41:N41"/>
    <mergeCell ref="C42:L42"/>
    <mergeCell ref="M42:N42"/>
    <mergeCell ref="C43:L43"/>
    <mergeCell ref="M43:N43"/>
    <mergeCell ref="C44:L44"/>
    <mergeCell ref="M44:N44"/>
    <mergeCell ref="M45:N45"/>
    <mergeCell ref="C45:L45"/>
    <mergeCell ref="B48:N48"/>
    <mergeCell ref="E50:G50"/>
    <mergeCell ref="H50:K50"/>
    <mergeCell ref="E51:G51"/>
    <mergeCell ref="E52:G52"/>
    <mergeCell ref="E53:G53"/>
    <mergeCell ref="B2:N2"/>
    <mergeCell ref="B4:N4"/>
    <mergeCell ref="C6:L6"/>
    <mergeCell ref="M6:N6"/>
    <mergeCell ref="C7:L7"/>
    <mergeCell ref="M7:N7"/>
    <mergeCell ref="M8:N8"/>
    <mergeCell ref="C8:L8"/>
    <mergeCell ref="C9:L9"/>
    <mergeCell ref="M9:N9"/>
    <mergeCell ref="C10:L10"/>
    <mergeCell ref="M10:N10"/>
    <mergeCell ref="C11:L11"/>
    <mergeCell ref="M11:N11"/>
    <mergeCell ref="C12:L12"/>
    <mergeCell ref="M12:N12"/>
    <mergeCell ref="C13:L13"/>
    <mergeCell ref="M13:N13"/>
    <mergeCell ref="C14:L14"/>
    <mergeCell ref="M14:N14"/>
    <mergeCell ref="M15:N15"/>
    <mergeCell ref="C15:L15"/>
    <mergeCell ref="C16:L16"/>
    <mergeCell ref="M16:N16"/>
    <mergeCell ref="C17:L17"/>
    <mergeCell ref="M17:N17"/>
    <mergeCell ref="C18:L18"/>
    <mergeCell ref="M18:N18"/>
    <mergeCell ref="C19:L19"/>
    <mergeCell ref="M19:N19"/>
    <mergeCell ref="C20:L20"/>
    <mergeCell ref="M20:N20"/>
    <mergeCell ref="C21:L21"/>
    <mergeCell ref="M21:N21"/>
    <mergeCell ref="M22:N22"/>
    <mergeCell ref="C22:L22"/>
    <mergeCell ref="C23:L23"/>
    <mergeCell ref="M23:N23"/>
    <mergeCell ref="C24:L24"/>
    <mergeCell ref="M24:N24"/>
    <mergeCell ref="C25:L25"/>
    <mergeCell ref="M25:N25"/>
    <mergeCell ref="H51:K52"/>
    <mergeCell ref="H53:K54"/>
    <mergeCell ref="E54:G54"/>
    <mergeCell ref="E55:G55"/>
    <mergeCell ref="H55:K56"/>
    <mergeCell ref="E56:G5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9BD5"/>
    <pageSetUpPr fitToPage="1"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6.29"/>
    <col customWidth="1" min="3" max="3" width="37.0"/>
    <col customWidth="1" min="4" max="4" width="28.29"/>
    <col customWidth="1" min="5" max="7" width="22.43"/>
    <col customWidth="1" min="8" max="8" width="14.43"/>
    <col customWidth="1" min="9" max="9" width="15.43"/>
  </cols>
  <sheetData>
    <row r="1" ht="33.0" customHeight="1">
      <c r="A1" s="44" t="s">
        <v>81</v>
      </c>
      <c r="B1" s="45" t="s">
        <v>82</v>
      </c>
      <c r="C1" s="46"/>
      <c r="D1" s="46"/>
      <c r="E1" s="46"/>
      <c r="F1" s="46"/>
      <c r="G1" s="46"/>
      <c r="H1" s="46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ht="22.5" customHeight="1">
      <c r="A2" s="49"/>
      <c r="B2" s="50"/>
      <c r="C2" s="51"/>
      <c r="D2" s="51"/>
      <c r="E2" s="51"/>
      <c r="F2" s="51"/>
      <c r="G2" s="51"/>
      <c r="H2" s="52"/>
      <c r="I2" s="52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ht="16.5" customHeight="1">
      <c r="A3" s="53"/>
      <c r="B3" s="48"/>
      <c r="C3" s="54" t="s">
        <v>83</v>
      </c>
      <c r="D3" s="55" t="s">
        <v>84</v>
      </c>
      <c r="E3" s="53"/>
      <c r="F3" s="53"/>
      <c r="G3" s="5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ht="16.5" customHeight="1">
      <c r="A4" s="53"/>
      <c r="B4" s="48"/>
      <c r="C4" s="54" t="s">
        <v>85</v>
      </c>
      <c r="D4" s="56">
        <v>90.0</v>
      </c>
      <c r="E4" s="53"/>
      <c r="F4" s="53"/>
      <c r="G4" s="53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ht="16.5" customHeight="1">
      <c r="A5" s="53"/>
      <c r="B5" s="48"/>
      <c r="C5" s="54" t="s">
        <v>86</v>
      </c>
      <c r="D5" s="57">
        <v>2.997E8</v>
      </c>
      <c r="E5" s="53"/>
      <c r="F5" s="53"/>
      <c r="G5" s="53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ht="16.5" customHeight="1">
      <c r="A6" s="53"/>
      <c r="B6" s="58"/>
      <c r="C6" s="59"/>
      <c r="D6" s="60"/>
      <c r="E6" s="61"/>
      <c r="F6" s="61"/>
      <c r="G6" s="61"/>
      <c r="H6" s="58"/>
      <c r="I6" s="5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ht="16.5" customHeight="1">
      <c r="A7" s="53"/>
      <c r="B7" s="48"/>
      <c r="C7" s="54"/>
      <c r="D7" s="62"/>
      <c r="E7" s="53"/>
      <c r="F7" s="53"/>
      <c r="G7" s="5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ht="16.5" customHeight="1">
      <c r="A8" s="53"/>
      <c r="B8" s="63" t="s">
        <v>87</v>
      </c>
      <c r="C8" s="63" t="s">
        <v>88</v>
      </c>
      <c r="D8" s="64" t="s">
        <v>89</v>
      </c>
      <c r="E8" s="65" t="s">
        <v>90</v>
      </c>
      <c r="F8" s="65" t="s">
        <v>91</v>
      </c>
      <c r="G8" s="65" t="s">
        <v>92</v>
      </c>
      <c r="H8" s="66"/>
      <c r="I8" s="64" t="s">
        <v>93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ht="18.0" customHeight="1">
      <c r="A9" s="67"/>
      <c r="B9" s="68">
        <v>1.0</v>
      </c>
      <c r="C9" s="69" t="s">
        <v>13</v>
      </c>
      <c r="D9" s="70">
        <v>1100000.0</v>
      </c>
      <c r="E9" s="70">
        <f t="shared" ref="E9:E18" si="1">D9*6%</f>
        <v>66000</v>
      </c>
      <c r="F9" s="71">
        <f>(D9+E9)*24</f>
        <v>27984000</v>
      </c>
      <c r="G9" s="72" t="s">
        <v>94</v>
      </c>
      <c r="H9" s="66"/>
      <c r="I9" s="70">
        <f>D9*24</f>
        <v>26400000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ht="18.0" customHeight="1">
      <c r="A10" s="67"/>
      <c r="B10" s="68">
        <v>2.0</v>
      </c>
      <c r="C10" s="69" t="s">
        <v>95</v>
      </c>
      <c r="D10" s="70">
        <v>1000000.0</v>
      </c>
      <c r="E10" s="70">
        <f t="shared" si="1"/>
        <v>60000</v>
      </c>
      <c r="F10" s="71">
        <f t="shared" ref="F10:F15" si="2">(D10+E10)*22</f>
        <v>23320000</v>
      </c>
      <c r="G10" s="72" t="s">
        <v>94</v>
      </c>
      <c r="H10" s="66"/>
      <c r="I10" s="70">
        <f t="shared" ref="I10:I14" si="3">D10*23</f>
        <v>23000000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ht="18.0" customHeight="1">
      <c r="A11" s="67"/>
      <c r="B11" s="68">
        <v>3.0</v>
      </c>
      <c r="C11" s="69" t="s">
        <v>96</v>
      </c>
      <c r="D11" s="70">
        <v>1000000.0</v>
      </c>
      <c r="E11" s="70">
        <f t="shared" si="1"/>
        <v>60000</v>
      </c>
      <c r="F11" s="71">
        <f t="shared" si="2"/>
        <v>23320000</v>
      </c>
      <c r="G11" s="72" t="s">
        <v>94</v>
      </c>
      <c r="H11" s="66"/>
      <c r="I11" s="70">
        <f t="shared" si="3"/>
        <v>23000000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ht="18.0" customHeight="1">
      <c r="A12" s="67"/>
      <c r="B12" s="68">
        <v>4.0</v>
      </c>
      <c r="C12" s="69" t="s">
        <v>97</v>
      </c>
      <c r="D12" s="70">
        <v>1000000.0</v>
      </c>
      <c r="E12" s="70">
        <f t="shared" si="1"/>
        <v>60000</v>
      </c>
      <c r="F12" s="71">
        <f t="shared" si="2"/>
        <v>23320000</v>
      </c>
      <c r="G12" s="72" t="s">
        <v>94</v>
      </c>
      <c r="H12" s="66"/>
      <c r="I12" s="70">
        <f t="shared" si="3"/>
        <v>23000000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ht="18.0" customHeight="1">
      <c r="A13" s="67"/>
      <c r="B13" s="68">
        <v>5.0</v>
      </c>
      <c r="C13" s="69" t="s">
        <v>98</v>
      </c>
      <c r="D13" s="70">
        <v>900000.0</v>
      </c>
      <c r="E13" s="70">
        <f t="shared" si="1"/>
        <v>54000</v>
      </c>
      <c r="F13" s="71">
        <f t="shared" si="2"/>
        <v>20988000</v>
      </c>
      <c r="G13" s="72" t="s">
        <v>94</v>
      </c>
      <c r="H13" s="66"/>
      <c r="I13" s="70">
        <f t="shared" si="3"/>
        <v>20700000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ht="18.0" customHeight="1">
      <c r="A14" s="67"/>
      <c r="B14" s="68">
        <v>6.0</v>
      </c>
      <c r="C14" s="69" t="s">
        <v>99</v>
      </c>
      <c r="D14" s="70">
        <v>900000.0</v>
      </c>
      <c r="E14" s="70">
        <f t="shared" si="1"/>
        <v>54000</v>
      </c>
      <c r="F14" s="71">
        <f t="shared" si="2"/>
        <v>20988000</v>
      </c>
      <c r="G14" s="72" t="s">
        <v>94</v>
      </c>
      <c r="H14" s="66"/>
      <c r="I14" s="70">
        <f t="shared" si="3"/>
        <v>20700000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ht="18.0" customHeight="1">
      <c r="A15" s="67"/>
      <c r="B15" s="68">
        <v>7.0</v>
      </c>
      <c r="C15" s="69" t="s">
        <v>100</v>
      </c>
      <c r="D15" s="70">
        <v>900000.0</v>
      </c>
      <c r="E15" s="70">
        <f t="shared" si="1"/>
        <v>54000</v>
      </c>
      <c r="F15" s="71">
        <f t="shared" si="2"/>
        <v>20988000</v>
      </c>
      <c r="G15" s="72" t="s">
        <v>94</v>
      </c>
      <c r="H15" s="66"/>
      <c r="I15" s="70">
        <f>D15*22</f>
        <v>19800000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ht="18.0" customHeight="1">
      <c r="A16" s="67"/>
      <c r="B16" s="68">
        <v>8.0</v>
      </c>
      <c r="C16" s="69" t="s">
        <v>101</v>
      </c>
      <c r="D16" s="70">
        <v>850000.0</v>
      </c>
      <c r="E16" s="70">
        <f t="shared" si="1"/>
        <v>51000</v>
      </c>
      <c r="F16" s="71">
        <f t="shared" ref="F16:F17" si="4">(D16+E16)*20</f>
        <v>18020000</v>
      </c>
      <c r="G16" s="72" t="s">
        <v>94</v>
      </c>
      <c r="H16" s="66"/>
      <c r="I16" s="70">
        <f t="shared" ref="I16:I17" si="5">D16*20</f>
        <v>17000000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ht="18.0" customHeight="1">
      <c r="A17" s="67"/>
      <c r="B17" s="68">
        <v>9.0</v>
      </c>
      <c r="C17" s="69" t="s">
        <v>102</v>
      </c>
      <c r="D17" s="70">
        <v>850000.0</v>
      </c>
      <c r="E17" s="70">
        <f t="shared" si="1"/>
        <v>51000</v>
      </c>
      <c r="F17" s="71">
        <f t="shared" si="4"/>
        <v>18020000</v>
      </c>
      <c r="G17" s="72" t="s">
        <v>94</v>
      </c>
      <c r="H17" s="66"/>
      <c r="I17" s="70">
        <f t="shared" si="5"/>
        <v>17000000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ht="18.0" customHeight="1">
      <c r="A18" s="67"/>
      <c r="B18" s="68">
        <v>10.0</v>
      </c>
      <c r="C18" s="69" t="s">
        <v>59</v>
      </c>
      <c r="D18" s="70">
        <v>850000.0</v>
      </c>
      <c r="E18" s="70">
        <f t="shared" si="1"/>
        <v>51000</v>
      </c>
      <c r="F18" s="71">
        <f t="shared" ref="F18:F20" si="6">(D18+E18)*24</f>
        <v>21624000</v>
      </c>
      <c r="G18" s="72" t="s">
        <v>94</v>
      </c>
      <c r="H18" s="66"/>
      <c r="I18" s="70">
        <f t="shared" ref="I18:I20" si="7">D18*24</f>
        <v>20400000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ht="18.0" customHeight="1">
      <c r="A19" s="67"/>
      <c r="B19" s="68">
        <v>11.0</v>
      </c>
      <c r="C19" s="69" t="s">
        <v>103</v>
      </c>
      <c r="D19" s="70">
        <v>800000.0</v>
      </c>
      <c r="E19" s="70"/>
      <c r="F19" s="71">
        <f t="shared" si="6"/>
        <v>19200000</v>
      </c>
      <c r="G19" s="72" t="s">
        <v>104</v>
      </c>
      <c r="H19" s="66"/>
      <c r="I19" s="70">
        <f t="shared" si="7"/>
        <v>19200000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ht="18.0" customHeight="1">
      <c r="A20" s="67"/>
      <c r="B20" s="68">
        <v>12.0</v>
      </c>
      <c r="C20" s="69" t="s">
        <v>105</v>
      </c>
      <c r="D20" s="70">
        <v>300000.0</v>
      </c>
      <c r="E20" s="70">
        <v>0.0</v>
      </c>
      <c r="F20" s="71">
        <f t="shared" si="6"/>
        <v>7200000</v>
      </c>
      <c r="G20" s="72" t="s">
        <v>104</v>
      </c>
      <c r="H20" s="66"/>
      <c r="I20" s="70">
        <f t="shared" si="7"/>
        <v>7200000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ht="18.0" customHeight="1">
      <c r="A21" s="67"/>
      <c r="B21" s="73"/>
      <c r="C21" s="69" t="s">
        <v>90</v>
      </c>
      <c r="D21" s="70"/>
      <c r="E21" s="70"/>
      <c r="F21" s="71">
        <f>E21*12</f>
        <v>0</v>
      </c>
      <c r="G21" s="73"/>
      <c r="H21" s="66"/>
      <c r="I21" s="70">
        <f>D21*22</f>
        <v>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ht="18.0" customHeight="1">
      <c r="A22" s="67"/>
      <c r="B22" s="67"/>
      <c r="C22" s="74" t="s">
        <v>106</v>
      </c>
      <c r="D22" s="75">
        <f>SUM(D9:D21)</f>
        <v>10450000</v>
      </c>
      <c r="E22" s="76"/>
      <c r="F22" s="77">
        <f>SUM(F9:F21)</f>
        <v>244972000</v>
      </c>
      <c r="G22" s="76"/>
      <c r="H22" s="66"/>
      <c r="I22" s="75">
        <f>SUM(I9:I21)</f>
        <v>237400000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ht="18.0" customHeight="1">
      <c r="A23" s="67"/>
      <c r="B23" s="76"/>
      <c r="C23" s="76"/>
      <c r="D23" s="76"/>
      <c r="E23" s="76"/>
      <c r="F23" s="76"/>
      <c r="G23" s="76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ht="18.0" customHeight="1">
      <c r="A24" s="67"/>
      <c r="B24" s="76"/>
      <c r="C24" s="64" t="s">
        <v>107</v>
      </c>
      <c r="D24" s="64" t="s">
        <v>108</v>
      </c>
      <c r="E24" s="64" t="s">
        <v>109</v>
      </c>
      <c r="F24" s="76"/>
      <c r="G24" s="76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ht="18.0" customHeight="1">
      <c r="A25" s="67"/>
      <c r="B25" s="76"/>
      <c r="C25" s="69" t="s">
        <v>13</v>
      </c>
      <c r="D25" s="70">
        <f>D9+E9</f>
        <v>1166000</v>
      </c>
      <c r="E25" s="70">
        <f>D25*24</f>
        <v>27984000</v>
      </c>
      <c r="F25" s="76"/>
      <c r="G25" s="76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ht="18.0" customHeight="1">
      <c r="A26" s="67"/>
      <c r="B26" s="76"/>
      <c r="C26" s="69" t="s">
        <v>110</v>
      </c>
      <c r="D26" s="70">
        <f>D10+E10+D11+E11+D13+E13+D14+E14+D12+E12+D15+E15</f>
        <v>6042000</v>
      </c>
      <c r="E26" s="70">
        <f>D26*22</f>
        <v>132924000</v>
      </c>
      <c r="F26" s="76"/>
      <c r="G26" s="76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ht="18.0" customHeight="1">
      <c r="A27" s="67"/>
      <c r="B27" s="76"/>
      <c r="C27" s="69" t="s">
        <v>111</v>
      </c>
      <c r="D27" s="70">
        <f>D16+E16+D17+E17</f>
        <v>1802000</v>
      </c>
      <c r="E27" s="70">
        <f>D27*20</f>
        <v>36040000</v>
      </c>
      <c r="F27" s="78">
        <f>E26+E27</f>
        <v>168964000</v>
      </c>
      <c r="G27" s="76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ht="18.0" customHeight="1">
      <c r="A28" s="67"/>
      <c r="B28" s="76"/>
      <c r="C28" s="69" t="s">
        <v>112</v>
      </c>
      <c r="D28" s="70">
        <f>D18+E18+D19+E19+D20+E20</f>
        <v>2001000</v>
      </c>
      <c r="E28" s="70">
        <f>D28*24</f>
        <v>48024000</v>
      </c>
      <c r="F28" s="76"/>
      <c r="G28" s="76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18.0" customHeight="1">
      <c r="A29" s="67"/>
      <c r="B29" s="76"/>
      <c r="C29" s="69" t="s">
        <v>113</v>
      </c>
      <c r="D29" s="70">
        <f t="shared" ref="D29:E29" si="8">SUM(D25:D28)</f>
        <v>11011000</v>
      </c>
      <c r="E29" s="70">
        <f t="shared" si="8"/>
        <v>244972000</v>
      </c>
      <c r="F29" s="76"/>
      <c r="G29" s="76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18.0" customHeight="1">
      <c r="A30" s="67"/>
      <c r="B30" s="76"/>
      <c r="C30" s="76"/>
      <c r="D30" s="76"/>
      <c r="E30" s="76"/>
      <c r="F30" s="76"/>
      <c r="G30" s="7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18.0" customHeight="1">
      <c r="A31" s="67"/>
      <c r="B31" s="67"/>
      <c r="C31" s="67"/>
      <c r="D31" s="67"/>
      <c r="E31" s="67"/>
      <c r="F31" s="67"/>
      <c r="G31" s="6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18.0" customHeight="1">
      <c r="A32" s="67"/>
      <c r="B32" s="67"/>
      <c r="C32" s="67"/>
      <c r="D32" s="67"/>
      <c r="E32" s="67"/>
      <c r="F32" s="67"/>
      <c r="G32" s="6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18.0" customHeight="1">
      <c r="A33" s="67"/>
      <c r="B33" s="67"/>
      <c r="C33" s="64" t="s">
        <v>114</v>
      </c>
      <c r="D33" s="64" t="s">
        <v>115</v>
      </c>
      <c r="E33" s="64"/>
      <c r="F33" s="64"/>
      <c r="G33" s="64" t="s">
        <v>93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18.0" customHeight="1">
      <c r="A34" s="67"/>
      <c r="B34" s="67"/>
      <c r="C34" s="69" t="s">
        <v>116</v>
      </c>
      <c r="D34" s="70">
        <v>1000000.0</v>
      </c>
      <c r="E34" s="70"/>
      <c r="F34" s="70"/>
      <c r="G34" s="70">
        <f>D34*24</f>
        <v>24000000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18.0" customHeight="1">
      <c r="A35" s="67"/>
      <c r="B35" s="67"/>
      <c r="C35" s="67"/>
      <c r="D35" s="67"/>
      <c r="E35" s="67"/>
      <c r="F35" s="67"/>
      <c r="G35" s="6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18.0" customHeight="1">
      <c r="A36" s="67"/>
      <c r="B36" s="76"/>
      <c r="C36" s="76"/>
      <c r="D36" s="76"/>
      <c r="E36" s="76"/>
      <c r="F36" s="76"/>
      <c r="G36" s="76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18.0" customHeight="1">
      <c r="A37" s="67"/>
      <c r="B37" s="76"/>
      <c r="C37" s="76"/>
      <c r="D37" s="76"/>
      <c r="E37" s="76"/>
      <c r="F37" s="76"/>
      <c r="G37" s="76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ht="15.7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</row>
    <row r="80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</row>
    <row r="81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</row>
    <row r="82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</row>
    <row r="83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</row>
    <row r="84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</row>
    <row r="85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</row>
    <row r="86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</row>
    <row r="87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</row>
    <row r="88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</row>
    <row r="89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</row>
    <row r="90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</row>
    <row r="91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</row>
    <row r="92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</row>
    <row r="93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</row>
    <row r="94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</row>
    <row r="95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</row>
    <row r="96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</row>
    <row r="98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</row>
    <row r="99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</row>
    <row r="100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</row>
    <row r="101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</row>
    <row r="103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</row>
    <row r="104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</row>
    <row r="106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</row>
    <row r="107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</row>
    <row r="108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</row>
    <row r="109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</row>
    <row r="110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</row>
    <row r="111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</row>
    <row r="112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</row>
    <row r="115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</row>
    <row r="117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</row>
    <row r="118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</row>
    <row r="119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</row>
    <row r="121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</row>
    <row r="122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</row>
    <row r="123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</row>
    <row r="125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</row>
    <row r="126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</row>
    <row r="127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</row>
    <row r="128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</row>
    <row r="129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</row>
    <row r="130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</row>
    <row r="132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</row>
    <row r="133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</row>
    <row r="134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</row>
    <row r="135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</row>
    <row r="136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</row>
    <row r="137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</row>
    <row r="138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</row>
    <row r="139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</row>
    <row r="140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142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</row>
    <row r="143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</row>
    <row r="144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</row>
    <row r="145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</row>
    <row r="146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</row>
    <row r="147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</row>
    <row r="148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</row>
    <row r="149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</row>
    <row r="150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</row>
    <row r="151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</row>
    <row r="152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</row>
    <row r="153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</row>
    <row r="154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</row>
    <row r="155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</row>
    <row r="157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</row>
    <row r="158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</row>
    <row r="159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</row>
    <row r="160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</row>
    <row r="161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</row>
    <row r="162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</row>
    <row r="163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</row>
    <row r="165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</row>
    <row r="166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</row>
    <row r="167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</row>
    <row r="168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</row>
    <row r="169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</row>
    <row r="170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</row>
    <row r="171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</row>
    <row r="172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</row>
    <row r="173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</row>
    <row r="174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</row>
    <row r="175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</row>
    <row r="176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</row>
    <row r="177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</row>
    <row r="178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</row>
    <row r="179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</row>
    <row r="180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</row>
    <row r="181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</row>
    <row r="182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</row>
    <row r="184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</row>
    <row r="185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</row>
    <row r="186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</row>
    <row r="187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</row>
    <row r="188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</row>
    <row r="189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</row>
    <row r="190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</row>
    <row r="191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</row>
    <row r="192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</row>
    <row r="193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</row>
    <row r="194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</row>
    <row r="195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</row>
    <row r="196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</row>
    <row r="197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</row>
    <row r="198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</row>
    <row r="199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</row>
    <row r="200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</row>
    <row r="201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</row>
    <row r="202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</row>
    <row r="203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</row>
    <row r="204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</row>
    <row r="205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</row>
    <row r="206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</row>
    <row r="207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</row>
    <row r="208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</row>
    <row r="211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</row>
    <row r="212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</row>
    <row r="213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</row>
    <row r="214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</row>
    <row r="215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</row>
    <row r="216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</row>
    <row r="217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</row>
    <row r="218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</row>
    <row r="219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</row>
    <row r="220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</row>
    <row r="221" ht="15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</row>
    <row r="222" ht="15.7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</row>
    <row r="223" ht="15.7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</row>
    <row r="224" ht="15.7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</row>
    <row r="225" ht="15.7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</row>
    <row r="226" ht="15.7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</row>
    <row r="227" ht="15.7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</row>
    <row r="228" ht="15.7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</row>
    <row r="229" ht="15.7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</row>
    <row r="230" ht="15.7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</row>
    <row r="231" ht="15.7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</row>
    <row r="232" ht="15.7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</row>
    <row r="233" ht="15.7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</row>
    <row r="234" ht="15.7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I1"/>
    <mergeCell ref="B2:G2"/>
  </mergeCells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2024-11-07T22:29:10Z</dcterms:created>
  <dc:creator>Prodel</dc:creator>
</cp:coreProperties>
</file>